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3\Бизнес-планирование\Факт\Сайт\1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" i="1" l="1"/>
  <c r="AM10" i="1"/>
  <c r="AM9" i="1"/>
  <c r="AM8" i="1"/>
  <c r="AM7" i="1"/>
  <c r="AM6" i="1"/>
  <c r="AL12" i="1"/>
  <c r="AL10" i="1"/>
  <c r="AL9" i="1"/>
  <c r="AL8" i="1"/>
  <c r="AL7" i="1"/>
  <c r="AL6" i="1"/>
  <c r="AM11" i="1" l="1"/>
  <c r="AM13" i="1" s="1"/>
  <c r="AL11" i="1"/>
  <c r="AK12" i="1" l="1"/>
  <c r="AK10" i="1"/>
  <c r="AK9" i="1"/>
  <c r="AK8" i="1"/>
  <c r="AK7" i="1"/>
  <c r="AK6" i="1"/>
  <c r="AK11" i="1" l="1"/>
  <c r="AK13" i="1" s="1"/>
  <c r="AJ12" i="1" l="1"/>
  <c r="AJ10" i="1"/>
  <c r="AJ9" i="1"/>
  <c r="AJ8" i="1"/>
  <c r="AJ7" i="1"/>
  <c r="AJ6" i="1"/>
  <c r="AL13" i="1" l="1"/>
  <c r="AI12" i="1" l="1"/>
  <c r="AI10" i="1"/>
  <c r="AI9" i="1"/>
  <c r="AI8" i="1"/>
  <c r="AI11" i="1" s="1"/>
  <c r="AI13" i="1" s="1"/>
  <c r="AI7" i="1"/>
  <c r="AI6" i="1"/>
  <c r="AJ11" i="1"/>
  <c r="AJ13" i="1" s="1"/>
  <c r="AH9" i="1" l="1"/>
  <c r="AH12" i="1" l="1"/>
  <c r="AH10" i="1"/>
  <c r="AH7" i="1"/>
  <c r="AG12" i="1" l="1"/>
  <c r="AG10" i="1"/>
  <c r="AG9" i="1"/>
  <c r="AG8" i="1"/>
  <c r="AG7" i="1"/>
  <c r="AG6" i="1"/>
  <c r="AG11" i="1" l="1"/>
  <c r="AF12" i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0" i="1"/>
  <c r="AD9" i="1"/>
  <c r="AD7" i="1"/>
  <c r="AD6" i="1"/>
  <c r="AD11" i="1" l="1"/>
  <c r="AD13" i="1" s="1"/>
  <c r="AB10" i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  <c r="AH6" i="1" l="1"/>
  <c r="AH8" i="1"/>
  <c r="AH11" i="1" s="1"/>
  <c r="AH13" i="1" s="1"/>
</calcChain>
</file>

<file path=xl/sharedStrings.xml><?xml version="1.0" encoding="utf-8"?>
<sst xmlns="http://schemas.openxmlformats.org/spreadsheetml/2006/main" count="48" uniqueCount="48">
  <si>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</si>
  <si>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</si>
  <si>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</si>
  <si>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</si>
  <si>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</si>
  <si>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</si>
  <si>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</si>
  <si>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</si>
  <si>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</si>
  <si>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</si>
  <si>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</si>
  <si>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</si>
  <si>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</si>
  <si>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</si>
  <si>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</si>
  <si>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</si>
  <si>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</si>
  <si>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</si>
  <si>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</si>
  <si>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</si>
  <si>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</si>
  <si>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</si>
  <si>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</si>
  <si>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</si>
  <si>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</si>
  <si>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</si>
  <si>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</si>
  <si>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</si>
  <si>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</si>
  <si>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</si>
  <si>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</si>
  <si>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</si>
  <si>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</si>
  <si>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</si>
  <si>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</si>
  <si>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</si>
  <si>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</si>
  <si>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</si>
  <si>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</si>
  <si>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</si>
  <si>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</si>
  <si>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1 квартал 2022 года факт</t>
  </si>
  <si>
    <t>2 квартал 2022 года факт</t>
  </si>
  <si>
    <t>3 квартал 2022 года факт</t>
  </si>
  <si>
    <t>4 квартал 2022 года факт</t>
  </si>
  <si>
    <t>Прогноз финансовых результатов на 2 квартал 2023 года</t>
  </si>
  <si>
    <t>1 квартал 2023 года факт</t>
  </si>
  <si>
    <t>2 квартал 2023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</si>
</sst>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6;&#1086;&#1089;&#1089;&#1077;&#1090;&#1080;%20&#1070;&#1075;_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2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%20&#1082;&#1074;_&#1056;&#1086;&#1089;&#1089;&#1077;&#1090;&#1080;%20&#1070;&#1075;_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2023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15">
          <cell r="R15">
            <v>25652404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0.10845409189021225</v>
          </cell>
        </row>
      </sheetData>
      <sheetData sheetId="22">
        <row r="47">
          <cell r="G47">
            <v>23729790.141005803</v>
          </cell>
        </row>
      </sheetData>
      <sheetData sheetId="23">
        <row r="29">
          <cell r="H29">
            <v>2273.3859580382887</v>
          </cell>
        </row>
      </sheetData>
      <sheetData sheetId="24"/>
      <sheetData sheetId="25">
        <row r="46">
          <cell r="R46">
            <v>442185.33220479998</v>
          </cell>
        </row>
      </sheetData>
      <sheetData sheetId="26">
        <row r="11">
          <cell r="H11">
            <v>14167</v>
          </cell>
        </row>
      </sheetData>
      <sheetData sheetId="27">
        <row r="12">
          <cell r="G12">
            <v>37969175.871301785</v>
          </cell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>
        <row r="16">
          <cell r="G16">
            <v>7063805.6780000003</v>
          </cell>
        </row>
      </sheetData>
      <sheetData sheetId="29">
        <row r="376">
          <cell r="H376">
            <v>173.36088000000001</v>
          </cell>
        </row>
      </sheetData>
      <sheetData sheetId="30">
        <row r="12">
          <cell r="H12">
            <v>40240187.740005672</v>
          </cell>
        </row>
      </sheetData>
      <sheetData sheetId="31"/>
      <sheetData sheetId="32">
        <row r="14">
          <cell r="H14">
            <v>984</v>
          </cell>
        </row>
      </sheetData>
      <sheetData sheetId="33">
        <row r="13">
          <cell r="I13">
            <v>6280514.068</v>
          </cell>
        </row>
      </sheetData>
      <sheetData sheetId="34">
        <row r="21">
          <cell r="N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>
        <row r="3">
          <cell r="B3" t="str">
            <v>ПАО «Россети»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2">
          <cell r="Y22">
            <v>1155536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G18">
            <v>8.6422890745636111E-2</v>
          </cell>
        </row>
      </sheetData>
      <sheetData sheetId="21">
        <row r="47">
          <cell r="G47">
            <v>23085669.648272093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>
        <row r="46">
          <cell r="R46">
            <v>152184.00000000012</v>
          </cell>
        </row>
      </sheetData>
      <sheetData sheetId="25">
        <row r="11">
          <cell r="H11">
            <v>14261</v>
          </cell>
        </row>
      </sheetData>
      <sheetData sheetId="26">
        <row r="12">
          <cell r="G12">
            <v>38885983.400180422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16">
          <cell r="G16">
            <v>7034578.9579999996</v>
          </cell>
        </row>
      </sheetData>
      <sheetData sheetId="28">
        <row r="376">
          <cell r="H376">
            <v>186.11412999999999</v>
          </cell>
        </row>
      </sheetData>
      <sheetData sheetId="29">
        <row r="12">
          <cell r="H12">
            <v>40649081.054419085</v>
          </cell>
        </row>
      </sheetData>
      <sheetData sheetId="30"/>
      <sheetData sheetId="31">
        <row r="14">
          <cell r="H14">
            <v>27110</v>
          </cell>
        </row>
      </sheetData>
      <sheetData sheetId="32">
        <row r="62">
          <cell r="J62">
            <v>0</v>
          </cell>
        </row>
      </sheetData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>
        <row r="17">
          <cell r="R17">
            <v>11557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0">
          <cell r="Y50">
            <v>443</v>
          </cell>
        </row>
      </sheetData>
      <sheetData sheetId="8" refreshError="1"/>
      <sheetData sheetId="9">
        <row r="86">
          <cell r="CN86">
            <v>468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2">
          <cell r="N12">
            <v>10511113.174446583</v>
          </cell>
          <cell r="X12">
            <v>10182296.462515675</v>
          </cell>
        </row>
        <row r="18">
          <cell r="X18">
            <v>-8743314.7829999998</v>
          </cell>
        </row>
        <row r="24">
          <cell r="X24">
            <v>1438981.6795156721</v>
          </cell>
        </row>
        <row r="30">
          <cell r="X30">
            <v>-33199.672810000004</v>
          </cell>
        </row>
        <row r="31">
          <cell r="X31">
            <v>-176222.57000000004</v>
          </cell>
        </row>
        <row r="33">
          <cell r="X33">
            <v>90277.907279999999</v>
          </cell>
        </row>
        <row r="34">
          <cell r="X34">
            <v>-431867.79116999998</v>
          </cell>
        </row>
        <row r="35">
          <cell r="X35">
            <v>0</v>
          </cell>
        </row>
        <row r="36">
          <cell r="X36">
            <v>1025644.52731</v>
          </cell>
        </row>
        <row r="38">
          <cell r="X38">
            <v>-1174167.7241500001</v>
          </cell>
        </row>
        <row r="45">
          <cell r="X45">
            <v>-22405.333850000112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4">
          <cell r="H14">
            <v>27110</v>
          </cell>
        </row>
      </sheetData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T26">
            <v>0.17548641261926728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2">
          <cell r="Z12">
            <v>11337662.629136112</v>
          </cell>
        </row>
        <row r="18">
          <cell r="Z18">
            <v>-10099340.318999998</v>
          </cell>
        </row>
        <row r="24">
          <cell r="Z24">
            <v>1238322.3101361108</v>
          </cell>
        </row>
        <row r="30">
          <cell r="Z30">
            <v>-39946.525129999995</v>
          </cell>
        </row>
        <row r="31">
          <cell r="Z31">
            <v>-321745.74099999998</v>
          </cell>
        </row>
        <row r="33">
          <cell r="Z33">
            <v>110442.59790000001</v>
          </cell>
        </row>
        <row r="34">
          <cell r="Z34">
            <v>-450551.95259</v>
          </cell>
        </row>
        <row r="35">
          <cell r="Z35">
            <v>0</v>
          </cell>
        </row>
        <row r="36">
          <cell r="Z36">
            <v>1255222.0483599997</v>
          </cell>
        </row>
        <row r="38">
          <cell r="Z38">
            <v>-1498887.39536</v>
          </cell>
        </row>
        <row r="45">
          <cell r="Z45">
            <v>-214167.10066000005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79">
          <cell r="T79">
            <v>52094008.268597692</v>
          </cell>
        </row>
      </sheetData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2">
          <cell r="U12">
            <v>10668166.282790923</v>
          </cell>
        </row>
        <row r="18">
          <cell r="U18">
            <v>-9015117.1466099992</v>
          </cell>
        </row>
        <row r="24">
          <cell r="U24">
            <v>1653049.1361809259</v>
          </cell>
        </row>
        <row r="33">
          <cell r="T33">
            <v>116533.30344999999</v>
          </cell>
        </row>
        <row r="34">
          <cell r="T34">
            <v>-585844.70481000002</v>
          </cell>
        </row>
        <row r="35">
          <cell r="T35">
            <v>0</v>
          </cell>
        </row>
        <row r="36">
          <cell r="T36">
            <v>267042.52724999998</v>
          </cell>
        </row>
        <row r="38">
          <cell r="T38">
            <v>-616120.82147999993</v>
          </cell>
        </row>
        <row r="45">
          <cell r="U45">
            <v>-139896.93150999999</v>
          </cell>
        </row>
        <row r="126">
          <cell r="U126">
            <v>-31118.499589999999</v>
          </cell>
        </row>
        <row r="127">
          <cell r="U127">
            <v>-185071.44061000002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Общее"/>
      <sheetName val="СБП_Проверки"/>
      <sheetName val="СБП_БДДС"/>
      <sheetName val="СБП_БДДС_ВГО"/>
      <sheetName val="СБП_ПрогнозныйБаланс"/>
      <sheetName val="СБП_ПрогнозныйБаланс_ВГО"/>
      <sheetName val="СБП_БДР"/>
      <sheetName val="СБП_ДохРасх_ВГО"/>
      <sheetName val="СБП_СметаЗатрат"/>
      <sheetName val="СБП_ИПР"/>
      <sheetName val="СБП_ОФР"/>
      <sheetName val="СБП_ОцП"/>
      <sheetName val="СБП_ДопИнфо"/>
      <sheetName val="СБП_Затраты_на_персонал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  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  <sheetName val="Отчёт_2кв_Россети Юг_2022"/>
    </sheetNames>
    <sheetDataSet>
      <sheetData sheetId="0"/>
      <sheetData sheetId="1"/>
      <sheetData sheetId="2"/>
      <sheetData sheetId="3">
        <row r="23">
          <cell r="J23">
            <v>3017</v>
          </cell>
        </row>
      </sheetData>
      <sheetData sheetId="4"/>
      <sheetData sheetId="5">
        <row r="16">
          <cell r="K16" t="str">
            <v>2020г. Факт</v>
          </cell>
        </row>
      </sheetData>
      <sheetData sheetId="6"/>
      <sheetData sheetId="7">
        <row r="19">
          <cell r="Y19">
            <v>1082741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G18">
            <v>9.5165377714904145E-2</v>
          </cell>
        </row>
      </sheetData>
      <sheetData sheetId="22">
        <row r="47">
          <cell r="G47">
            <v>24747038.323559016</v>
          </cell>
        </row>
      </sheetData>
      <sheetData sheetId="23">
        <row r="29">
          <cell r="H29">
            <v>2532.9518189999999</v>
          </cell>
        </row>
      </sheetData>
      <sheetData sheetId="24"/>
      <sheetData sheetId="25">
        <row r="46">
          <cell r="R46">
            <v>4218293.2368000019</v>
          </cell>
        </row>
      </sheetData>
      <sheetData sheetId="26">
        <row r="11">
          <cell r="H11">
            <v>14480</v>
          </cell>
        </row>
      </sheetData>
      <sheetData sheetId="27"/>
      <sheetData sheetId="28">
        <row r="12">
          <cell r="G12">
            <v>41217056.514288843</v>
          </cell>
          <cell r="V12">
            <v>9548277.7453318462</v>
          </cell>
        </row>
        <row r="18">
          <cell r="V18">
            <v>-8214100.2596399998</v>
          </cell>
        </row>
        <row r="24">
          <cell r="V24">
            <v>1334177.4856918463</v>
          </cell>
        </row>
        <row r="33">
          <cell r="V33">
            <v>184949.48866999999</v>
          </cell>
        </row>
        <row r="34">
          <cell r="V34">
            <v>-733815.98918999988</v>
          </cell>
        </row>
        <row r="35">
          <cell r="T35">
            <v>0</v>
          </cell>
        </row>
        <row r="36">
          <cell r="V36">
            <v>393425.88398999989</v>
          </cell>
        </row>
        <row r="38">
          <cell r="V38">
            <v>-788552.43025999994</v>
          </cell>
        </row>
        <row r="45">
          <cell r="V45">
            <v>-77611.241380000021</v>
          </cell>
        </row>
        <row r="126">
          <cell r="V126">
            <v>-32297.733680000005</v>
          </cell>
        </row>
        <row r="127">
          <cell r="V127">
            <v>-188456.09925999996</v>
          </cell>
        </row>
      </sheetData>
      <sheetData sheetId="29">
        <row r="16">
          <cell r="G16">
            <v>8031050.2471899996</v>
          </cell>
        </row>
      </sheetData>
      <sheetData sheetId="30"/>
      <sheetData sheetId="31">
        <row r="127">
          <cell r="U127">
            <v>0</v>
          </cell>
        </row>
      </sheetData>
      <sheetData sheetId="32">
        <row r="12">
          <cell r="H12">
            <v>41867136.474204622</v>
          </cell>
        </row>
      </sheetData>
      <sheetData sheetId="33"/>
      <sheetData sheetId="34">
        <row r="14">
          <cell r="F14">
            <v>25257</v>
          </cell>
        </row>
      </sheetData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  <sheetName val="13.ППА"/>
    </sheetNames>
    <sheetDataSet>
      <sheetData sheetId="0" refreshError="1"/>
      <sheetData sheetId="1" refreshError="1"/>
      <sheetData sheetId="2">
        <row r="373">
          <cell r="B373" t="str">
            <v>Право пользования активом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9">
          <cell r="K19">
            <v>2665691</v>
          </cell>
        </row>
      </sheetData>
      <sheetData sheetId="10" refreshError="1"/>
      <sheetData sheetId="11">
        <row r="22">
          <cell r="CD22">
            <v>2794790</v>
          </cell>
        </row>
      </sheetData>
      <sheetData sheetId="12" refreshError="1"/>
      <sheetData sheetId="13">
        <row r="21">
          <cell r="W21">
            <v>3053805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O13">
            <v>11122233.733483875</v>
          </cell>
          <cell r="Y13">
            <v>10617204.235998785</v>
          </cell>
        </row>
        <row r="19">
          <cell r="Y19">
            <v>-8760918.1084000003</v>
          </cell>
        </row>
        <row r="25">
          <cell r="Y25">
            <v>1856286.1275987837</v>
          </cell>
        </row>
        <row r="31">
          <cell r="Y31">
            <v>-35086.516129999996</v>
          </cell>
        </row>
        <row r="32">
          <cell r="Y32">
            <v>-197672.86539000002</v>
          </cell>
        </row>
        <row r="34">
          <cell r="Y34">
            <v>104603.49838999999</v>
          </cell>
        </row>
        <row r="35">
          <cell r="Y35">
            <v>-535415.66503000003</v>
          </cell>
        </row>
        <row r="36">
          <cell r="Y36">
            <v>6607</v>
          </cell>
        </row>
        <row r="37">
          <cell r="Y37">
            <v>595255.87144999998</v>
          </cell>
        </row>
        <row r="39">
          <cell r="Y39">
            <v>-660757.05113000004</v>
          </cell>
        </row>
        <row r="46">
          <cell r="Y46">
            <v>-288835.70564000012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ПрогнозныйБаланс_ВГО"/>
      <sheetName val="СБП_ПрогнозныйБаланс"/>
      <sheetName val="СБП_БДДС"/>
      <sheetName val="СБП_БДДС_ВГО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СБП_БДР"/>
      <sheetName val="10. БДР"/>
      <sheetName val="11.БДДС (ДПН)"/>
      <sheetName val="12.Прогнозный баланс"/>
      <sheetName val="13.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AA13">
            <v>11279459.54942053</v>
          </cell>
        </row>
        <row r="19">
          <cell r="AA19">
            <v>-10653566.770679999</v>
          </cell>
        </row>
        <row r="25">
          <cell r="AA25">
            <v>625892.7787405313</v>
          </cell>
        </row>
        <row r="31">
          <cell r="AA31">
            <v>-39989.235000000008</v>
          </cell>
        </row>
        <row r="32">
          <cell r="AA32">
            <v>-331235.65114999993</v>
          </cell>
        </row>
        <row r="34">
          <cell r="AA34">
            <v>69485.295249999996</v>
          </cell>
        </row>
        <row r="35">
          <cell r="AA35">
            <v>-494575.63919999998</v>
          </cell>
        </row>
        <row r="36">
          <cell r="AA36">
            <v>0</v>
          </cell>
        </row>
        <row r="37">
          <cell r="AA37">
            <v>1122442.4387300001</v>
          </cell>
        </row>
        <row r="39">
          <cell r="AA39">
            <v>-2786424.4675199999</v>
          </cell>
        </row>
        <row r="46">
          <cell r="AA46">
            <v>173718.91921999998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ДопИнфо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  <sheetName val="13.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K13">
            <v>10715688.515653243</v>
          </cell>
          <cell r="U13">
            <v>12666399.397740001</v>
          </cell>
        </row>
        <row r="19">
          <cell r="K19">
            <v>-9236631.9495925605</v>
          </cell>
          <cell r="V19">
            <v>-10284150.800959997</v>
          </cell>
        </row>
        <row r="25">
          <cell r="K25">
            <v>1479056.5660606844</v>
          </cell>
          <cell r="U25">
            <v>2382248.5967800035</v>
          </cell>
        </row>
        <row r="31">
          <cell r="K31">
            <v>-36670.412069999998</v>
          </cell>
          <cell r="U31">
            <v>-42587.691450000006</v>
          </cell>
        </row>
        <row r="32">
          <cell r="K32">
            <v>-237645.10664000001</v>
          </cell>
          <cell r="U32">
            <v>-171753.01652</v>
          </cell>
        </row>
        <row r="34">
          <cell r="K34">
            <v>54479.82561</v>
          </cell>
          <cell r="U34">
            <v>65540.398209999999</v>
          </cell>
        </row>
        <row r="35">
          <cell r="K35">
            <v>-630404.0080700001</v>
          </cell>
          <cell r="U35">
            <v>-486180.01819999999</v>
          </cell>
        </row>
        <row r="36">
          <cell r="K36">
            <v>0</v>
          </cell>
          <cell r="U36">
            <v>0</v>
          </cell>
        </row>
        <row r="37">
          <cell r="K37">
            <v>195614.75430999999</v>
          </cell>
          <cell r="U37">
            <v>853339.75526999997</v>
          </cell>
        </row>
        <row r="39">
          <cell r="K39">
            <v>-633758.93131000001</v>
          </cell>
          <cell r="U39">
            <v>-602601.02171999996</v>
          </cell>
        </row>
        <row r="46">
          <cell r="K46">
            <v>-141662.59134563952</v>
          </cell>
          <cell r="U46">
            <v>-441841.3908926805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3"/>
  <sheetViews>
    <sheetView tabSelected="1" view="pageBreakPreview" zoomScale="60" zoomScaleNormal="100" workbookViewId="0">
      <pane xSplit="2" ySplit="5" topLeftCell="AB12" activePane="bottomRight" state="frozen"/>
      <selection pane="topRight" activeCell="C1" sqref="C1"/>
      <selection pane="bottomLeft" activeCell="A6" sqref="A6"/>
      <selection pane="bottomRight" activeCell="AM13" sqref="AM13"/>
    </sheetView>
  </sheetViews>
  <sheetFormatPr defaultRowHeight="15.75" customHeight="1" x14ac:dyDescent="0.3"/>
  <cols>
    <col min="1" max="1" width="0" hidden="1" customWidth="1"/>
    <col min="2" max="2" width="44.109375" customWidth="1"/>
    <col min="3" max="27" width="16.6640625" hidden="1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5" width="17" customWidth="1"/>
    <col min="36" max="37" width="15.5546875" customWidth="1"/>
    <col min="38" max="39" width="17" customWidth="1"/>
  </cols>
  <sheetData>
    <row r="2" spans="2:39" ht="15.75" customHeight="1" x14ac:dyDescent="0.35">
      <c r="B2" s="1" t="s">
        <v>45</v>
      </c>
      <c r="T2" s="7"/>
    </row>
    <row r="3" spans="2:39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9" ht="15.75" customHeight="1" x14ac:dyDescent="0.3">
      <c r="AA4" t="s">
        <v>11</v>
      </c>
    </row>
    <row r="5" spans="2:39" ht="30.6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42</v>
      </c>
      <c r="AJ5" s="3" t="s">
        <v>43</v>
      </c>
      <c r="AK5" s="3" t="s">
        <v>44</v>
      </c>
      <c r="AL5" s="3" t="s">
        <v>46</v>
      </c>
      <c r="AM5" s="3" t="s">
        <v>47</v>
      </c>
    </row>
    <row r="6" spans="2:39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'[17]8.ОФР'!$Z$12</f>
        <v>11337662.629136112</v>
      </c>
      <c r="AH6" s="5">
        <f>'[18]8.ОФР'!$U$12</f>
        <v>10668166.282790923</v>
      </c>
      <c r="AI6" s="5">
        <f>'[19]8.ОФР'!$V$12</f>
        <v>9548277.7453318462</v>
      </c>
      <c r="AJ6" s="5">
        <f>'[20]8.ОФР'!$Y$13</f>
        <v>10617204.235998785</v>
      </c>
      <c r="AK6" s="5">
        <f>'[21]8.ОФР'!$AA$13</f>
        <v>11279459.54942053</v>
      </c>
      <c r="AL6" s="5">
        <f>'[22]8.ОФР'!$U$13</f>
        <v>12666399.397740001</v>
      </c>
      <c r="AM6" s="5">
        <f>'[22]8.ОФР'!$K$13</f>
        <v>10715688.515653243</v>
      </c>
    </row>
    <row r="7" spans="2:39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'[17]8.ОФР'!$Z$18*-1</f>
        <v>10099340.318999998</v>
      </c>
      <c r="AH7" s="5">
        <f>'[18]8.ОФР'!$U$18*-1</f>
        <v>9015117.1466099992</v>
      </c>
      <c r="AI7" s="5">
        <f>'[19]8.ОФР'!$V$18*-1</f>
        <v>8214100.2596399998</v>
      </c>
      <c r="AJ7" s="5">
        <f>'[20]8.ОФР'!$Y$19*-1</f>
        <v>8760918.1084000003</v>
      </c>
      <c r="AK7" s="5">
        <f>'[21]8.ОФР'!$AA$19*-1</f>
        <v>10653566.770679999</v>
      </c>
      <c r="AL7" s="5">
        <f>'[22]8.ОФР'!$V$19*-1</f>
        <v>10284150.800959997</v>
      </c>
      <c r="AM7" s="5">
        <f>'[22]8.ОФР'!$K$19*-1</f>
        <v>9236631.9495925605</v>
      </c>
    </row>
    <row r="8" spans="2:39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'[17]8.ОФР'!$Z$24</f>
        <v>1238322.3101361108</v>
      </c>
      <c r="AH8" s="5">
        <f>'[18]8.ОФР'!$U$24</f>
        <v>1653049.1361809259</v>
      </c>
      <c r="AI8" s="5">
        <f>'[19]8.ОФР'!$V$24</f>
        <v>1334177.4856918463</v>
      </c>
      <c r="AJ8" s="5">
        <f>'[20]8.ОФР'!$Y$25</f>
        <v>1856286.1275987837</v>
      </c>
      <c r="AK8" s="5">
        <f>'[21]8.ОФР'!$AA$25</f>
        <v>625892.7787405313</v>
      </c>
      <c r="AL8" s="5">
        <f>'[22]8.ОФР'!$U$25</f>
        <v>2382248.5967800035</v>
      </c>
      <c r="AM8" s="5">
        <f>'[22]8.ОФР'!$K$25</f>
        <v>1479056.5660606844</v>
      </c>
    </row>
    <row r="9" spans="2:39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('[17]8.ОФР'!$Z$30+'[17]8.ОФР'!$Z$31)*-1</f>
        <v>361692.26613</v>
      </c>
      <c r="AH9" s="5">
        <f>('[18]8.ОФР'!$U$126+'[18]8.ОФР'!$U$127)*-1</f>
        <v>216189.94020000001</v>
      </c>
      <c r="AI9" s="5">
        <f>('[19]8.ОФР'!$V$126+'[19]8.ОФР'!$V$127)*-1</f>
        <v>220753.83293999996</v>
      </c>
      <c r="AJ9" s="5">
        <f>('[20]8.ОФР'!$Y$31+'[20]8.ОФР'!$Y$32)*-1</f>
        <v>232759.38152000002</v>
      </c>
      <c r="AK9" s="5">
        <f>('[21]8.ОФР'!$AA$31+'[21]8.ОФР'!$AA$32)*-1</f>
        <v>371224.88614999992</v>
      </c>
      <c r="AL9" s="5">
        <f>('[22]8.ОФР'!$U$31+'[22]8.ОФР'!$U$32)*-1</f>
        <v>214340.70797000002</v>
      </c>
      <c r="AM9" s="5">
        <f>('[22]8.ОФР'!$K$31+'[22]8.ОФР'!$K$32)*-1</f>
        <v>274315.51871000003</v>
      </c>
    </row>
    <row r="10" spans="2:39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'[17]8.ОФР'!$Z$33+'[17]8.ОФР'!$Z$34+'[17]8.ОФР'!$Z$35+'[17]8.ОФР'!$Z$36+'[17]8.ОФР'!$Z$35+'[17]8.ОФР'!$Z$38</f>
        <v>-583774.70169000025</v>
      </c>
      <c r="AH10" s="5">
        <f>'[18]8.ОФР'!$T$33+'[18]8.ОФР'!$T$34+'[18]8.ОФР'!$T$35+'[18]8.ОФР'!$T$36+'[18]8.ОФР'!$T$38</f>
        <v>-818389.6955899999</v>
      </c>
      <c r="AI10" s="5">
        <f>'[19]8.ОФР'!$V$33+'[19]8.ОФР'!$V$34+'[19]8.ОФР'!$T$35+'[19]8.ОФР'!$V$36+'[19]8.ОФР'!$V$38</f>
        <v>-943993.04678999993</v>
      </c>
      <c r="AJ10" s="5">
        <f>'[20]8.ОФР'!$Y$34+'[20]8.ОФР'!$Y$35+'[20]8.ОФР'!$Y$36+'[20]8.ОФР'!$Y$37+'[20]8.ОФР'!$Y$39</f>
        <v>-489706.34632000013</v>
      </c>
      <c r="AK10" s="5">
        <f>'[21]8.ОФР'!$AA$34+'[21]8.ОФР'!$AA$35+'[21]8.ОФР'!$AA$36+'[21]8.ОФР'!$AA$37+'[21]8.ОФР'!$AA$39</f>
        <v>-2089072.37274</v>
      </c>
      <c r="AL10" s="5">
        <f>'[22]8.ОФР'!$U$34+'[22]8.ОФР'!$U$35+'[22]8.ОФР'!$U$36+'[22]8.ОФР'!$U$37+'[22]8.ОФР'!$U$39</f>
        <v>-169900.88643999997</v>
      </c>
      <c r="AM10" s="5">
        <f>'[22]8.ОФР'!$K$34+'[22]8.ОФР'!$K$35+'[22]8.ОФР'!$K$36+'[22]8.ОФР'!$K$37+'[22]8.ОФР'!$K$39</f>
        <v>-1014068.3594600001</v>
      </c>
    </row>
    <row r="11" spans="2:39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 t="shared" ref="AF11:AJ11" si="8">AF8-AF9+AF10</f>
        <v>739446.35597567214</v>
      </c>
      <c r="AG11" s="5">
        <f t="shared" si="8"/>
        <v>292855.3423161105</v>
      </c>
      <c r="AH11" s="5">
        <f t="shared" si="8"/>
        <v>618469.50039092591</v>
      </c>
      <c r="AI11" s="5">
        <f t="shared" si="8"/>
        <v>169430.60596184654</v>
      </c>
      <c r="AJ11" s="5">
        <f t="shared" si="8"/>
        <v>1133820.3997587836</v>
      </c>
      <c r="AK11" s="5">
        <f t="shared" ref="AK11" si="9">AK8-AK9+AK10</f>
        <v>-1834404.4801494686</v>
      </c>
      <c r="AL11" s="5">
        <f>AL8-AL9+AL10</f>
        <v>1998007.0023700036</v>
      </c>
      <c r="AM11" s="5">
        <f>AM8-AM9+AM10</f>
        <v>190672.68789068435</v>
      </c>
    </row>
    <row r="12" spans="2:39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'[17]8.ОФР'!$Z$45*-1</f>
        <v>214167.10066000005</v>
      </c>
      <c r="AH12" s="5">
        <f>'[18]8.ОФР'!$U$45*-1</f>
        <v>139896.93150999999</v>
      </c>
      <c r="AI12" s="5">
        <f>'[19]8.ОФР'!$V$45*-1</f>
        <v>77611.241380000021</v>
      </c>
      <c r="AJ12" s="5">
        <f>'[20]8.ОФР'!$Y$46*-1</f>
        <v>288835.70564000012</v>
      </c>
      <c r="AK12" s="5">
        <f>'[21]8.ОФР'!$AA$46*-1</f>
        <v>-173718.91921999998</v>
      </c>
      <c r="AL12" s="5">
        <f>'[22]8.ОФР'!$U$46*-1</f>
        <v>441841.3908926805</v>
      </c>
      <c r="AM12" s="5">
        <f>'[22]8.ОФР'!$K$46*-1</f>
        <v>141662.59134563952</v>
      </c>
    </row>
    <row r="13" spans="2:39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10">(N11-N12)</f>
        <v>22722.589169354003</v>
      </c>
      <c r="O13" s="5">
        <f t="shared" si="10"/>
        <v>3597.8935998957604</v>
      </c>
      <c r="P13" s="5">
        <f t="shared" ref="P13:Q13" si="11">(P11-P12)</f>
        <v>1482315.8072363201</v>
      </c>
      <c r="Q13" s="5">
        <f t="shared" si="11"/>
        <v>-997197.91379164858</v>
      </c>
      <c r="R13" s="5">
        <f t="shared" ref="R13:V13" si="12">(R11-R12)</f>
        <v>441679.6708897092</v>
      </c>
      <c r="S13" s="5">
        <f t="shared" si="12"/>
        <v>522342.75250481075</v>
      </c>
      <c r="T13" s="5">
        <f t="shared" si="12"/>
        <v>149831.27521877104</v>
      </c>
      <c r="U13" s="5">
        <f t="shared" si="12"/>
        <v>7857.160373460254</v>
      </c>
      <c r="V13" s="5">
        <f t="shared" si="12"/>
        <v>1017659.4793093811</v>
      </c>
      <c r="W13" s="5">
        <f t="shared" ref="W13:X13" si="13">(W11-W12)</f>
        <v>-100456.14443617914</v>
      </c>
      <c r="X13" s="5">
        <f t="shared" si="13"/>
        <v>-408878.1867602712</v>
      </c>
      <c r="Y13" s="5">
        <f t="shared" ref="Y13:AA13" si="14">(Y11-Y12)</f>
        <v>-3706785.2773363278</v>
      </c>
      <c r="Z13" s="5">
        <f t="shared" ref="Z13" si="15">(Z11-Z12)</f>
        <v>261731.8864435103</v>
      </c>
      <c r="AA13" s="5">
        <f t="shared" si="14"/>
        <v>-458049.25654332223</v>
      </c>
      <c r="AB13" s="5">
        <f t="shared" ref="AB13" si="16">(AB11-AB12)</f>
        <v>-393371.50951671187</v>
      </c>
      <c r="AC13" s="5">
        <f t="shared" ref="AC13" si="17">(AC11-AC12)</f>
        <v>380246.74301360978</v>
      </c>
      <c r="AD13" s="5">
        <f t="shared" ref="AD13:AE13" si="18">(AD11-AD12)</f>
        <v>607477.85283650074</v>
      </c>
      <c r="AE13" s="5">
        <f t="shared" si="18"/>
        <v>665180.99238389137</v>
      </c>
      <c r="AF13" s="5">
        <f t="shared" ref="AF13:AG13" si="19">(AF11-AF12)</f>
        <v>717041.02212567208</v>
      </c>
      <c r="AG13" s="5">
        <f t="shared" si="19"/>
        <v>78688.241656110447</v>
      </c>
      <c r="AH13" s="5">
        <f t="shared" ref="AH13" si="20">(AH11-AH12)</f>
        <v>478572.56888092589</v>
      </c>
      <c r="AI13" s="5">
        <f t="shared" ref="AI13" si="21">(AI11-AI12)</f>
        <v>91819.364581846516</v>
      </c>
      <c r="AJ13" s="5">
        <f t="shared" ref="AJ13:AK13" si="22">(AJ11-AJ12)</f>
        <v>844984.69411878358</v>
      </c>
      <c r="AK13" s="5">
        <f t="shared" si="22"/>
        <v>-1660685.5609294686</v>
      </c>
      <c r="AL13" s="5">
        <f>(AL11-AL12)</f>
        <v>1556165.6114773231</v>
      </c>
      <c r="AM13" s="5">
        <f>(AM11-AM12)</f>
        <v>49010.096545044828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2023-05-25T10:15:25Z</dcterms:modified>
</cp:coreProperties>
</file>